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ybc\OneDrive\Документы\Адмірал 1Г\Звіт по витратам\2024\"/>
    </mc:Choice>
  </mc:AlternateContent>
  <xr:revisionPtr revIDLastSave="0" documentId="13_ncr:1_{DC45251F-4323-453F-8B2E-CAF5B31F6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иконання кошторису 2023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9" l="1"/>
  <c r="M53" i="19"/>
  <c r="P14" i="19"/>
  <c r="P15" i="19"/>
  <c r="P16" i="19"/>
  <c r="P21" i="19"/>
  <c r="P22" i="19"/>
  <c r="P24" i="19"/>
  <c r="P25" i="19"/>
  <c r="P26" i="19"/>
  <c r="P27" i="19"/>
  <c r="P28" i="19"/>
  <c r="P29" i="19"/>
  <c r="P30" i="19"/>
  <c r="P31" i="19"/>
  <c r="P33" i="19"/>
  <c r="P34" i="19"/>
  <c r="P35" i="19"/>
  <c r="P36" i="19"/>
  <c r="P37" i="19"/>
  <c r="P38" i="19"/>
  <c r="P39" i="19"/>
  <c r="P41" i="19"/>
  <c r="P42" i="19"/>
  <c r="P43" i="19"/>
  <c r="P44" i="19"/>
  <c r="P45" i="19"/>
  <c r="P47" i="19"/>
  <c r="P48" i="19"/>
  <c r="P49" i="19"/>
  <c r="P50" i="19"/>
  <c r="P51" i="19"/>
  <c r="P52" i="19"/>
  <c r="P54" i="19"/>
  <c r="P55" i="19"/>
  <c r="P56" i="19"/>
  <c r="P57" i="19"/>
  <c r="P58" i="19"/>
  <c r="P59" i="19"/>
  <c r="P60" i="19"/>
  <c r="P61" i="19"/>
  <c r="P62" i="19"/>
  <c r="P63" i="19"/>
  <c r="K53" i="19"/>
  <c r="J53" i="19"/>
  <c r="I53" i="19"/>
  <c r="H53" i="19"/>
  <c r="G53" i="19"/>
  <c r="F53" i="19"/>
  <c r="E53" i="19"/>
  <c r="K46" i="19"/>
  <c r="J46" i="19"/>
  <c r="I46" i="19"/>
  <c r="H46" i="19"/>
  <c r="G46" i="19"/>
  <c r="F46" i="19"/>
  <c r="E46" i="19"/>
  <c r="K40" i="19"/>
  <c r="J40" i="19"/>
  <c r="I40" i="19"/>
  <c r="H40" i="19"/>
  <c r="G40" i="19"/>
  <c r="F40" i="19"/>
  <c r="E40" i="19"/>
  <c r="K32" i="19"/>
  <c r="J32" i="19"/>
  <c r="I32" i="19"/>
  <c r="H32" i="19"/>
  <c r="G32" i="19"/>
  <c r="F32" i="19"/>
  <c r="E32" i="19"/>
  <c r="K23" i="19"/>
  <c r="J23" i="19"/>
  <c r="I23" i="19"/>
  <c r="H23" i="19"/>
  <c r="G23" i="19"/>
  <c r="F23" i="19"/>
  <c r="E23" i="19"/>
  <c r="K20" i="19"/>
  <c r="J20" i="19"/>
  <c r="I20" i="19"/>
  <c r="H20" i="19"/>
  <c r="G20" i="19"/>
  <c r="G19" i="19" s="1"/>
  <c r="F20" i="19"/>
  <c r="E20" i="19"/>
  <c r="K7" i="19"/>
  <c r="J7" i="19"/>
  <c r="I7" i="19"/>
  <c r="H7" i="19"/>
  <c r="G7" i="19"/>
  <c r="F7" i="19"/>
  <c r="E7" i="19"/>
  <c r="K4" i="19"/>
  <c r="K64" i="19" s="1"/>
  <c r="J4" i="19"/>
  <c r="J64" i="19" s="1"/>
  <c r="I4" i="19"/>
  <c r="I64" i="19" s="1"/>
  <c r="H4" i="19"/>
  <c r="H2" i="19" s="1"/>
  <c r="G4" i="19"/>
  <c r="G64" i="19" s="1"/>
  <c r="F4" i="19"/>
  <c r="F64" i="19" s="1"/>
  <c r="E4" i="19"/>
  <c r="E64" i="19" s="1"/>
  <c r="L53" i="19"/>
  <c r="N53" i="19"/>
  <c r="O53" i="19"/>
  <c r="L46" i="19"/>
  <c r="N46" i="19"/>
  <c r="O46" i="19"/>
  <c r="L40" i="19"/>
  <c r="M40" i="19"/>
  <c r="N40" i="19"/>
  <c r="O40" i="19"/>
  <c r="L32" i="19"/>
  <c r="M32" i="19"/>
  <c r="N32" i="19"/>
  <c r="O32" i="19"/>
  <c r="L23" i="19"/>
  <c r="M23" i="19"/>
  <c r="N23" i="19"/>
  <c r="O23" i="19"/>
  <c r="L20" i="19"/>
  <c r="M20" i="19"/>
  <c r="N20" i="19"/>
  <c r="O20" i="19"/>
  <c r="L7" i="19"/>
  <c r="M7" i="19"/>
  <c r="N7" i="19"/>
  <c r="O7" i="19"/>
  <c r="L4" i="19"/>
  <c r="L64" i="19" s="1"/>
  <c r="M4" i="19"/>
  <c r="M64" i="19" s="1"/>
  <c r="N4" i="19"/>
  <c r="N64" i="19" s="1"/>
  <c r="O4" i="19"/>
  <c r="O64" i="19" s="1"/>
  <c r="C23" i="19"/>
  <c r="P23" i="19" l="1"/>
  <c r="P20" i="19"/>
  <c r="P40" i="19"/>
  <c r="P64" i="19"/>
  <c r="P53" i="19"/>
  <c r="P46" i="19"/>
  <c r="P32" i="19"/>
  <c r="J19" i="19"/>
  <c r="G2" i="19"/>
  <c r="K19" i="19"/>
  <c r="K2" i="19"/>
  <c r="F19" i="19"/>
  <c r="E2" i="19"/>
  <c r="I2" i="19"/>
  <c r="E19" i="19"/>
  <c r="I19" i="19"/>
  <c r="F2" i="19"/>
  <c r="J2" i="19"/>
  <c r="H64" i="19"/>
  <c r="H19" i="19" s="1"/>
  <c r="N2" i="19"/>
  <c r="L2" i="19"/>
  <c r="M2" i="19"/>
  <c r="O2" i="19"/>
  <c r="N19" i="19"/>
  <c r="M19" i="19"/>
  <c r="O19" i="19"/>
  <c r="L19" i="19"/>
  <c r="P5" i="19"/>
  <c r="P6" i="19"/>
  <c r="P8" i="19"/>
  <c r="P9" i="19"/>
  <c r="P10" i="19"/>
  <c r="P11" i="19"/>
  <c r="P12" i="19"/>
  <c r="P13" i="19"/>
  <c r="P19" i="19" l="1"/>
  <c r="P7" i="19"/>
  <c r="P4" i="19"/>
  <c r="D46" i="19"/>
  <c r="D7" i="19"/>
  <c r="P2" i="19" l="1"/>
  <c r="C40" i="19"/>
  <c r="C32" i="19"/>
  <c r="C20" i="19"/>
  <c r="C7" i="19"/>
  <c r="C4" i="19"/>
  <c r="C2" i="19" l="1"/>
  <c r="D53" i="19" l="1"/>
  <c r="D40" i="19"/>
  <c r="D23" i="19"/>
  <c r="D32" i="19"/>
  <c r="D20" i="19"/>
  <c r="D4" i="19"/>
  <c r="D2" i="19" l="1"/>
  <c r="D64" i="19"/>
  <c r="C19" i="19"/>
  <c r="D19" i="19" l="1"/>
</calcChain>
</file>

<file path=xl/sharedStrings.xml><?xml version="1.0" encoding="utf-8"?>
<sst xmlns="http://schemas.openxmlformats.org/spreadsheetml/2006/main" count="125" uniqueCount="116">
  <si>
    <t>І.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</si>
  <si>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</si>
  <si>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</si>
  <si>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</si>
  <si>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</si>
  <si>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</si>
  <si>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</si>
  <si>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</si>
  <si>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</si>
  <si>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</si>
  <si>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</si>
  <si>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</si>
  <si>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</si>
  <si>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</si>
  <si>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</si>
  <si>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</si>
  <si>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</si>
  <si>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</si>
  <si>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</si>
  <si>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</si>
  <si>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</si>
  <si>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</si>
  <si>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</si>
  <si>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</si>
  <si>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</si>
  <si>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</si>
  <si>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</si>
  <si>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</si>
  <si>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</si>
  <si>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</si>
  <si>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</si>
  <si>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</si>
  <si>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</si>
  <si>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</si>
  <si>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</si>
  <si>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</si>
  <si>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</si>
  <si>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</si>
  <si>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</si>
  <si>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</si>
  <si>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</si>
  <si>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</si>
  <si>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</si>
  <si>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</si>
  <si>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</si>
  <si>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</si>
  <si>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</si>
  <si>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</si>
  <si>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</si>
  <si>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</si>
  <si>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</si>
  <si>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</si>
  <si>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</si>
  <si>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</si>
  <si>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8</t>
  </si>
  <si>
    <t>Витрати на охорону (консьерж)</t>
  </si>
  <si>
    <t>4</t>
  </si>
  <si>
    <t xml:space="preserve">Компенсація витрат на охорону (консьерж)    </t>
  </si>
  <si>
    <t>2.7</t>
  </si>
  <si>
    <t>Ремонтний фонд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</si>
  <si>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</si>
  <si>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</si>
  <si>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</si>
  <si>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</si>
  <si>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</si>
  <si>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</si>
  <si>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</si>
  <si>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</si>
  <si>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</si>
  <si>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</si>
  <si>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</si>
  <si>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</si>
  <si>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</si>
  <si>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</si>
  <si>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</si>
  <si>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</si>
  <si>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</si>
  <si>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</si>
  <si>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7.1</t>
  </si>
  <si>
    <t>7.2</t>
  </si>
  <si>
    <t>7.3</t>
  </si>
  <si>
    <t>2.2</t>
  </si>
  <si>
    <t>2.8</t>
  </si>
  <si>
    <t>7.4</t>
  </si>
  <si>
    <t>7.5</t>
  </si>
  <si>
    <t>7.6</t>
  </si>
  <si>
    <t>7.7</t>
  </si>
  <si>
    <t>Компенсація витрат електроенергії</t>
  </si>
  <si>
    <t>Витрати на охорону "Тривожна кнопка"</t>
  </si>
  <si>
    <t>Витрати на обслуговування системи пожежотушіння</t>
  </si>
  <si>
    <t>Витрати на оплату онлайн сервісів та програм, ремонт та обслуговування  компьютерної техніки, мобільний зв'язок</t>
  </si>
  <si>
    <t>5.1</t>
  </si>
  <si>
    <t>5.2</t>
  </si>
  <si>
    <t>5.3</t>
  </si>
  <si>
    <t>Ремонтні роботи</t>
  </si>
  <si>
    <t>Будматеріали та обладнання</t>
  </si>
  <si>
    <t>5.4</t>
  </si>
  <si>
    <t>5.5</t>
  </si>
  <si>
    <t>Підготовка до опалювального сезону</t>
  </si>
  <si>
    <t>На 2024 рік</t>
  </si>
  <si>
    <t>Всього за 2024</t>
  </si>
  <si>
    <t>Ремонт і меблювання в консьєржній</t>
  </si>
  <si>
    <t>Ремонт даху після урагану</t>
  </si>
  <si>
    <t>Ремонт ліфтового обладнання</t>
  </si>
  <si>
    <t>Заміна магістрального трубопроводу ГВП першої зони у підвальному приміщені</t>
  </si>
  <si>
    <t>3.7</t>
  </si>
  <si>
    <t>Витрати на електропостачання через генератор</t>
  </si>
  <si>
    <t>Відокремлення вуличного освітлення</t>
  </si>
  <si>
    <t>Автоматика та підключення на закривання вхідних дверей</t>
  </si>
  <si>
    <t>Заміна рамок очистки ГВП у ІТП</t>
  </si>
  <si>
    <t>7.8</t>
  </si>
  <si>
    <t>7.9</t>
  </si>
  <si>
    <t>7.10</t>
  </si>
  <si>
    <t xml:space="preserve">Заміна ділянки водопроводу </t>
  </si>
  <si>
    <t>Заміна магістрального трубопроводу ХВП першої зони у підвальному приміщені,2-ї зони від станції підняття тиску до ІТП</t>
  </si>
  <si>
    <t>Ремонт поливу, консервація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</si>
</sst>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 wrapText="1"/>
    </xf>
    <xf numFmtId="2" fontId="4" fillId="6" borderId="3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6" borderId="2" xfId="0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2" fillId="2" borderId="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/>
    <xf numFmtId="2" fontId="2" fillId="6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2" fontId="2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2" fontId="0" fillId="0" borderId="0" xfId="0" applyNumberFormat="1"/>
    <xf numFmtId="2" fontId="6" fillId="0" borderId="0" xfId="0" applyNumberFormat="1" applyFont="1"/>
    <xf numFmtId="2" fontId="6" fillId="2" borderId="0" xfId="0" applyNumberFormat="1" applyFont="1" applyFill="1"/>
    <xf numFmtId="2" fontId="2" fillId="0" borderId="9" xfId="0" applyNumberFormat="1" applyFont="1" applyBorder="1" applyAlignment="1">
      <alignment horizontal="center" vertical="center"/>
    </xf>
    <xf numFmtId="2" fontId="2" fillId="4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/>
    <xf numFmtId="0" fontId="7" fillId="0" borderId="0" xfId="0" applyFont="1"/>
    <xf numFmtId="2" fontId="2" fillId="2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2" fontId="2" fillId="6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25" workbookViewId="0">
      <selection activeCell="B15" sqref="B1:L1048576"/>
    </sheetView>
  </sheetViews>
  <sheetFormatPr defaultRowHeight="14.4" x14ac:dyDescent="0.3"/>
  <cols>
    <col min="1" max="1" width="8.33203125" customWidth="1"/>
    <col min="2" max="2" width="31.6640625" customWidth="1"/>
    <col min="3" max="3" width="18.88671875" customWidth="1"/>
    <col min="4" max="4" width="16.44140625" customWidth="1"/>
    <col min="5" max="5" width="14.6640625" style="57" customWidth="1"/>
    <col min="6" max="6" width="17.88671875" style="57" customWidth="1"/>
    <col min="7" max="7" width="14" style="57" customWidth="1"/>
    <col min="8" max="8" width="13.21875" style="57" customWidth="1"/>
    <col min="9" max="9" width="15.77734375" style="57" customWidth="1"/>
    <col min="10" max="10" width="14" style="57" customWidth="1"/>
    <col min="11" max="11" width="14.44140625" style="57" customWidth="1"/>
    <col min="12" max="12" width="15.33203125" customWidth="1"/>
    <col min="13" max="13" width="15.44140625" customWidth="1"/>
    <col min="14" max="14" width="16.33203125" customWidth="1"/>
    <col min="15" max="15" width="13.6640625" customWidth="1"/>
    <col min="16" max="16" width="20.44140625" customWidth="1"/>
  </cols>
  <sheetData>
    <row r="1" spans="1:17" ht="16.2" x14ac:dyDescent="0.3">
      <c r="A1" s="2"/>
      <c r="B1" s="3" t="s">
        <v>17</v>
      </c>
      <c r="C1" s="4" t="s">
        <v>99</v>
      </c>
      <c r="D1" s="5" t="s">
        <v>60</v>
      </c>
      <c r="E1" s="56" t="s">
        <v>61</v>
      </c>
      <c r="F1" s="56" t="s">
        <v>62</v>
      </c>
      <c r="G1" s="63" t="s">
        <v>63</v>
      </c>
      <c r="H1" s="6" t="s">
        <v>64</v>
      </c>
      <c r="I1" s="74" t="s">
        <v>65</v>
      </c>
      <c r="J1" s="74" t="s">
        <v>66</v>
      </c>
      <c r="K1" s="76" t="s">
        <v>67</v>
      </c>
      <c r="L1" s="6" t="s">
        <v>68</v>
      </c>
      <c r="M1" s="6" t="s">
        <v>69</v>
      </c>
      <c r="N1" s="7" t="s">
        <v>70</v>
      </c>
      <c r="O1" s="6" t="s">
        <v>71</v>
      </c>
      <c r="P1" s="6" t="s">
        <v>100</v>
      </c>
    </row>
    <row r="2" spans="1:17" ht="16.2" x14ac:dyDescent="0.3">
      <c r="A2" s="8" t="s">
        <v>0</v>
      </c>
      <c r="B2" s="9" t="s">
        <v>28</v>
      </c>
      <c r="C2" s="10">
        <f>C4+C7+C14+C15+C16</f>
        <v>2228113.92</v>
      </c>
      <c r="D2" s="44">
        <f t="shared" ref="D2:P2" si="0">D4+D7+D14+D15+D16</f>
        <v>188046.46000000002</v>
      </c>
      <c r="E2" s="44">
        <f t="shared" ref="E2:K2" si="1">E4+E7+E14+E15+E16</f>
        <v>207468.65999999997</v>
      </c>
      <c r="F2" s="44">
        <f t="shared" si="1"/>
        <v>172629.38</v>
      </c>
      <c r="G2" s="64">
        <f t="shared" si="1"/>
        <v>183174.25</v>
      </c>
      <c r="H2" s="46">
        <f t="shared" si="1"/>
        <v>203807.1</v>
      </c>
      <c r="I2" s="46">
        <f t="shared" si="1"/>
        <v>220562.59000000003</v>
      </c>
      <c r="J2" s="46">
        <f t="shared" si="1"/>
        <v>242750.58000000002</v>
      </c>
      <c r="K2" s="46">
        <f t="shared" si="1"/>
        <v>174765.86</v>
      </c>
      <c r="L2" s="44">
        <f t="shared" si="0"/>
        <v>222304.82000000004</v>
      </c>
      <c r="M2" s="44">
        <f t="shared" si="0"/>
        <v>193185.66</v>
      </c>
      <c r="N2" s="44">
        <f t="shared" si="0"/>
        <v>214183.47</v>
      </c>
      <c r="O2" s="44">
        <f t="shared" si="0"/>
        <v>219976.19</v>
      </c>
      <c r="P2" s="44">
        <f t="shared" si="0"/>
        <v>2442855.0199999996</v>
      </c>
    </row>
    <row r="3" spans="1:17" ht="16.2" x14ac:dyDescent="0.3">
      <c r="A3" s="2"/>
      <c r="B3" s="11"/>
      <c r="C3" s="12"/>
      <c r="D3" s="13"/>
      <c r="H3" s="73"/>
      <c r="I3" s="75"/>
      <c r="J3" s="75"/>
      <c r="L3" s="14"/>
      <c r="M3" s="47"/>
      <c r="N3" s="15"/>
      <c r="O3" s="14"/>
      <c r="P3" s="48"/>
    </row>
    <row r="4" spans="1:17" ht="32.4" x14ac:dyDescent="0.3">
      <c r="A4" s="17"/>
      <c r="B4" s="18" t="s">
        <v>27</v>
      </c>
      <c r="C4" s="19">
        <f>C5+C6</f>
        <v>1791793.92</v>
      </c>
      <c r="D4" s="42">
        <f>D6+D5</f>
        <v>139193.1</v>
      </c>
      <c r="E4" s="42">
        <f t="shared" ref="E4:F4" si="2">E6+E5</f>
        <v>163741.07</v>
      </c>
      <c r="F4" s="42">
        <f t="shared" si="2"/>
        <v>127531.71</v>
      </c>
      <c r="G4" s="65">
        <f>G6+G5</f>
        <v>142114.41999999998</v>
      </c>
      <c r="H4" s="43">
        <f>H6+H5</f>
        <v>164254.81</v>
      </c>
      <c r="I4" s="43">
        <f>I6+I5</f>
        <v>175473.28</v>
      </c>
      <c r="J4" s="43">
        <f>J6+J5</f>
        <v>147025.91</v>
      </c>
      <c r="K4" s="43">
        <f>K6+K5</f>
        <v>139827.79</v>
      </c>
      <c r="L4" s="42">
        <f t="shared" ref="L4:P4" si="3">L6+L5</f>
        <v>150183.43000000002</v>
      </c>
      <c r="M4" s="42">
        <f t="shared" si="3"/>
        <v>138649.38</v>
      </c>
      <c r="N4" s="42">
        <f t="shared" si="3"/>
        <v>160795.66999999998</v>
      </c>
      <c r="O4" s="42">
        <f t="shared" si="3"/>
        <v>154727.31</v>
      </c>
      <c r="P4" s="42">
        <f t="shared" si="3"/>
        <v>1803517.88</v>
      </c>
    </row>
    <row r="5" spans="1:17" ht="32.4" x14ac:dyDescent="0.3">
      <c r="A5" s="22">
        <v>1</v>
      </c>
      <c r="B5" s="23" t="s">
        <v>1</v>
      </c>
      <c r="C5" s="24">
        <v>1616348.1599999999</v>
      </c>
      <c r="D5" s="25">
        <v>117933.98</v>
      </c>
      <c r="E5" s="14">
        <v>150771.07</v>
      </c>
      <c r="F5" s="14">
        <v>109035.63</v>
      </c>
      <c r="G5" s="15">
        <v>129044.42</v>
      </c>
      <c r="H5" s="72">
        <v>147185.60999999999</v>
      </c>
      <c r="I5" s="72">
        <v>159649.51999999999</v>
      </c>
      <c r="J5" s="14">
        <v>129956.71</v>
      </c>
      <c r="K5" s="14">
        <v>121240.03</v>
      </c>
      <c r="L5" s="16">
        <v>135920.51</v>
      </c>
      <c r="M5" s="51">
        <v>128206.26</v>
      </c>
      <c r="N5" s="26">
        <v>138881.59</v>
      </c>
      <c r="O5" s="16">
        <v>144284.19</v>
      </c>
      <c r="P5" s="48">
        <f>SUM(D5:O5)</f>
        <v>1612109.52</v>
      </c>
    </row>
    <row r="6" spans="1:17" ht="32.4" x14ac:dyDescent="0.3">
      <c r="A6" s="22">
        <v>2</v>
      </c>
      <c r="B6" s="23" t="s">
        <v>6</v>
      </c>
      <c r="C6" s="24">
        <v>175445.76000000001</v>
      </c>
      <c r="D6" s="25">
        <v>21259.119999999999</v>
      </c>
      <c r="E6" s="14">
        <v>12970</v>
      </c>
      <c r="F6" s="14">
        <v>18496.080000000002</v>
      </c>
      <c r="G6" s="15">
        <v>13070</v>
      </c>
      <c r="H6" s="72">
        <v>17069.2</v>
      </c>
      <c r="I6" s="72">
        <v>15823.76</v>
      </c>
      <c r="J6" s="14">
        <v>17069.2</v>
      </c>
      <c r="K6" s="14">
        <v>18587.759999999998</v>
      </c>
      <c r="L6" s="16">
        <v>14262.92</v>
      </c>
      <c r="M6" s="51">
        <v>10443.120000000001</v>
      </c>
      <c r="N6" s="26">
        <v>21914.080000000002</v>
      </c>
      <c r="O6" s="16">
        <v>10443.120000000001</v>
      </c>
      <c r="P6" s="48">
        <f>SUM(D6:O6)</f>
        <v>191408.36</v>
      </c>
    </row>
    <row r="7" spans="1:17" ht="16.2" x14ac:dyDescent="0.3">
      <c r="A7" s="17">
        <v>3</v>
      </c>
      <c r="B7" s="18" t="s">
        <v>2</v>
      </c>
      <c r="C7" s="19">
        <f>C13+C12+C11+C10+C9+C8</f>
        <v>140400</v>
      </c>
      <c r="D7" s="42">
        <f>SUM(D8:D13)</f>
        <v>27440.32</v>
      </c>
      <c r="E7" s="43">
        <f t="shared" ref="E7" si="4">SUM(E8:E13)</f>
        <v>14620.96</v>
      </c>
      <c r="F7" s="43">
        <f t="shared" ref="F7:K7" si="5">SUM(F8:F13)</f>
        <v>24957.68</v>
      </c>
      <c r="G7" s="66">
        <f t="shared" si="5"/>
        <v>18546.48</v>
      </c>
      <c r="H7" s="43">
        <f t="shared" si="5"/>
        <v>13046.48</v>
      </c>
      <c r="I7" s="43">
        <f t="shared" si="5"/>
        <v>15111.86</v>
      </c>
      <c r="J7" s="43">
        <f t="shared" si="5"/>
        <v>69008.160000000003</v>
      </c>
      <c r="K7" s="43">
        <f t="shared" si="5"/>
        <v>14346.24</v>
      </c>
      <c r="L7" s="42">
        <f t="shared" ref="L7:P7" si="6">SUM(L8:L13)</f>
        <v>46266</v>
      </c>
      <c r="M7" s="42">
        <f t="shared" si="6"/>
        <v>32672.16</v>
      </c>
      <c r="N7" s="42">
        <f t="shared" si="6"/>
        <v>30569.040000000001</v>
      </c>
      <c r="O7" s="42">
        <f t="shared" si="6"/>
        <v>36727.440000000002</v>
      </c>
      <c r="P7" s="42">
        <f t="shared" si="6"/>
        <v>343312.82</v>
      </c>
    </row>
    <row r="8" spans="1:17" ht="16.2" x14ac:dyDescent="0.3">
      <c r="A8" s="27" t="s">
        <v>11</v>
      </c>
      <c r="B8" s="28" t="s">
        <v>7</v>
      </c>
      <c r="C8" s="24">
        <v>6000</v>
      </c>
      <c r="D8" s="13">
        <v>1500</v>
      </c>
      <c r="E8" s="14"/>
      <c r="F8" s="14">
        <v>1500</v>
      </c>
      <c r="G8" s="15"/>
      <c r="H8" s="14">
        <v>800</v>
      </c>
      <c r="I8" s="52"/>
      <c r="J8" s="14">
        <v>4200</v>
      </c>
      <c r="K8" s="14"/>
      <c r="L8" s="14"/>
      <c r="M8" s="52"/>
      <c r="N8" s="15"/>
      <c r="O8" s="14"/>
      <c r="P8" s="48">
        <f t="shared" ref="P8:P64" si="7">SUM(D8:O8)</f>
        <v>8000</v>
      </c>
      <c r="Q8" s="60"/>
    </row>
    <row r="9" spans="1:17" ht="16.2" x14ac:dyDescent="0.3">
      <c r="A9" s="27" t="s">
        <v>12</v>
      </c>
      <c r="B9" s="28" t="s">
        <v>8</v>
      </c>
      <c r="C9" s="24">
        <v>2400</v>
      </c>
      <c r="D9" s="13"/>
      <c r="E9" s="14"/>
      <c r="F9" s="14"/>
      <c r="G9" s="15"/>
      <c r="H9" s="14"/>
      <c r="I9" s="52"/>
      <c r="J9" s="14"/>
      <c r="K9" s="14"/>
      <c r="L9" s="14"/>
      <c r="M9" s="52"/>
      <c r="N9" s="15"/>
      <c r="O9" s="14"/>
      <c r="P9" s="48">
        <f t="shared" si="7"/>
        <v>0</v>
      </c>
      <c r="Q9" s="60"/>
    </row>
    <row r="10" spans="1:17" ht="16.2" x14ac:dyDescent="0.3">
      <c r="A10" s="27" t="s">
        <v>13</v>
      </c>
      <c r="B10" s="28" t="s">
        <v>9</v>
      </c>
      <c r="C10" s="24">
        <v>6000</v>
      </c>
      <c r="D10" s="13">
        <v>1800</v>
      </c>
      <c r="E10" s="14"/>
      <c r="F10" s="14"/>
      <c r="G10" s="15">
        <v>1800</v>
      </c>
      <c r="H10" s="14"/>
      <c r="I10" s="52"/>
      <c r="J10" s="14"/>
      <c r="K10" s="14">
        <v>1800</v>
      </c>
      <c r="L10" s="14"/>
      <c r="M10" s="52"/>
      <c r="N10" s="15"/>
      <c r="O10" s="14"/>
      <c r="P10" s="48">
        <f t="shared" si="7"/>
        <v>5400</v>
      </c>
      <c r="Q10" s="60"/>
    </row>
    <row r="11" spans="1:17" ht="16.2" x14ac:dyDescent="0.3">
      <c r="A11" s="27" t="s">
        <v>26</v>
      </c>
      <c r="B11" s="28" t="s">
        <v>72</v>
      </c>
      <c r="C11" s="24">
        <v>6000</v>
      </c>
      <c r="D11" s="13">
        <v>500</v>
      </c>
      <c r="E11" s="14">
        <v>500</v>
      </c>
      <c r="F11" s="14">
        <v>500</v>
      </c>
      <c r="G11" s="15">
        <v>500</v>
      </c>
      <c r="H11" s="14">
        <v>500</v>
      </c>
      <c r="I11" s="52">
        <v>500</v>
      </c>
      <c r="J11" s="14">
        <v>500</v>
      </c>
      <c r="K11" s="14">
        <v>500</v>
      </c>
      <c r="L11" s="14">
        <v>500</v>
      </c>
      <c r="M11" s="52">
        <v>500</v>
      </c>
      <c r="N11" s="15">
        <v>500</v>
      </c>
      <c r="O11" s="14">
        <v>500</v>
      </c>
      <c r="P11" s="48">
        <f t="shared" si="7"/>
        <v>6000</v>
      </c>
      <c r="Q11" s="60"/>
    </row>
    <row r="12" spans="1:17" ht="16.2" x14ac:dyDescent="0.35">
      <c r="A12" s="29" t="s">
        <v>25</v>
      </c>
      <c r="B12" s="40" t="s">
        <v>21</v>
      </c>
      <c r="C12" s="24">
        <v>120000</v>
      </c>
      <c r="D12" s="13">
        <v>14000</v>
      </c>
      <c r="E12" s="14">
        <v>12500</v>
      </c>
      <c r="F12" s="14">
        <v>509.68</v>
      </c>
      <c r="G12" s="15">
        <v>15700</v>
      </c>
      <c r="H12" s="14">
        <v>11200</v>
      </c>
      <c r="I12" s="52">
        <v>11200</v>
      </c>
      <c r="J12" s="14">
        <v>15700</v>
      </c>
      <c r="K12" s="14">
        <v>11200</v>
      </c>
      <c r="L12" s="14">
        <v>11200</v>
      </c>
      <c r="M12" s="52">
        <v>15700</v>
      </c>
      <c r="N12" s="15">
        <v>11200</v>
      </c>
      <c r="O12" s="14">
        <v>11200</v>
      </c>
      <c r="P12" s="48">
        <f t="shared" si="7"/>
        <v>141309.68</v>
      </c>
      <c r="Q12" s="60"/>
    </row>
    <row r="13" spans="1:17" ht="32.4" x14ac:dyDescent="0.35">
      <c r="A13" s="29" t="s">
        <v>39</v>
      </c>
      <c r="B13" s="50" t="s">
        <v>87</v>
      </c>
      <c r="C13" s="24"/>
      <c r="D13" s="13">
        <v>9640.32</v>
      </c>
      <c r="E13" s="14">
        <v>1620.96</v>
      </c>
      <c r="F13" s="14">
        <v>22448</v>
      </c>
      <c r="G13" s="15">
        <v>546.48</v>
      </c>
      <c r="H13" s="14">
        <v>546.48</v>
      </c>
      <c r="I13" s="14">
        <v>3411.86</v>
      </c>
      <c r="J13" s="14">
        <v>48608.160000000003</v>
      </c>
      <c r="K13" s="14">
        <v>846.24</v>
      </c>
      <c r="L13" s="14">
        <v>34566</v>
      </c>
      <c r="M13" s="14">
        <v>16472.16</v>
      </c>
      <c r="N13" s="15">
        <v>18869.04</v>
      </c>
      <c r="O13" s="14">
        <v>25027.439999999999</v>
      </c>
      <c r="P13" s="48">
        <f t="shared" si="7"/>
        <v>182603.14</v>
      </c>
      <c r="Q13" s="60"/>
    </row>
    <row r="14" spans="1:17" ht="32.4" x14ac:dyDescent="0.35">
      <c r="A14" s="30" t="s">
        <v>56</v>
      </c>
      <c r="B14" s="41" t="s">
        <v>57</v>
      </c>
      <c r="C14" s="31">
        <v>295920</v>
      </c>
      <c r="D14" s="53">
        <v>20811.34</v>
      </c>
      <c r="E14" s="45">
        <v>29024.9</v>
      </c>
      <c r="F14" s="45">
        <v>20109.060000000001</v>
      </c>
      <c r="G14" s="67">
        <v>22483.43</v>
      </c>
      <c r="H14" s="45">
        <v>26474.880000000001</v>
      </c>
      <c r="I14" s="45">
        <v>29223.79</v>
      </c>
      <c r="J14" s="45">
        <v>25958.48</v>
      </c>
      <c r="K14" s="45">
        <v>20328.12</v>
      </c>
      <c r="L14" s="53">
        <v>25493.95</v>
      </c>
      <c r="M14" s="53">
        <v>21600.43</v>
      </c>
      <c r="N14" s="53">
        <v>22555.79</v>
      </c>
      <c r="O14" s="53">
        <v>28225.31</v>
      </c>
      <c r="P14" s="53">
        <f t="shared" si="7"/>
        <v>292289.48000000004</v>
      </c>
      <c r="Q14" s="61"/>
    </row>
    <row r="15" spans="1:17" ht="32.4" x14ac:dyDescent="0.35">
      <c r="A15" s="30" t="s">
        <v>49</v>
      </c>
      <c r="B15" s="41" t="s">
        <v>73</v>
      </c>
      <c r="C15" s="31"/>
      <c r="D15" s="53">
        <v>571</v>
      </c>
      <c r="E15" s="45">
        <v>52.8</v>
      </c>
      <c r="F15" s="45"/>
      <c r="G15" s="67"/>
      <c r="H15" s="45"/>
      <c r="I15" s="45">
        <v>723.74</v>
      </c>
      <c r="J15" s="45">
        <v>726</v>
      </c>
      <c r="K15" s="45">
        <v>226</v>
      </c>
      <c r="L15" s="53">
        <v>326</v>
      </c>
      <c r="M15" s="53">
        <v>226</v>
      </c>
      <c r="N15" s="53">
        <v>226</v>
      </c>
      <c r="O15" s="53">
        <v>257.92</v>
      </c>
      <c r="P15" s="53">
        <f t="shared" si="7"/>
        <v>3335.46</v>
      </c>
      <c r="Q15" s="61"/>
    </row>
    <row r="16" spans="1:17" ht="16.2" x14ac:dyDescent="0.35">
      <c r="A16" s="30" t="s">
        <v>50</v>
      </c>
      <c r="B16" s="41" t="s">
        <v>74</v>
      </c>
      <c r="C16" s="31"/>
      <c r="D16" s="53">
        <v>30.7</v>
      </c>
      <c r="E16" s="45">
        <v>28.93</v>
      </c>
      <c r="F16" s="45">
        <v>30.93</v>
      </c>
      <c r="G16" s="67">
        <v>29.92</v>
      </c>
      <c r="H16" s="45">
        <v>30.93</v>
      </c>
      <c r="I16" s="45">
        <v>29.92</v>
      </c>
      <c r="J16" s="45">
        <v>32.03</v>
      </c>
      <c r="K16" s="45">
        <v>37.71</v>
      </c>
      <c r="L16" s="53">
        <v>35.44</v>
      </c>
      <c r="M16" s="53">
        <v>37.69</v>
      </c>
      <c r="N16" s="53">
        <v>36.97</v>
      </c>
      <c r="O16" s="53">
        <v>38.21</v>
      </c>
      <c r="P16" s="53">
        <f t="shared" si="7"/>
        <v>399.37999999999994</v>
      </c>
      <c r="Q16" s="61"/>
    </row>
    <row r="17" spans="1:19" ht="16.2" x14ac:dyDescent="0.35">
      <c r="A17" s="30" t="s">
        <v>51</v>
      </c>
      <c r="B17" s="41"/>
      <c r="C17" s="31"/>
      <c r="D17" s="53"/>
      <c r="E17" s="45"/>
      <c r="F17" s="45"/>
      <c r="G17" s="67"/>
      <c r="H17" s="45"/>
      <c r="I17" s="45"/>
      <c r="J17" s="45"/>
      <c r="K17" s="45"/>
      <c r="L17" s="53"/>
      <c r="M17" s="53"/>
      <c r="N17" s="53"/>
      <c r="O17" s="53"/>
      <c r="P17" s="53"/>
      <c r="Q17" s="61"/>
    </row>
    <row r="18" spans="1:19" ht="16.2" x14ac:dyDescent="0.3">
      <c r="A18" s="34"/>
      <c r="B18" s="35" t="s">
        <v>16</v>
      </c>
      <c r="C18" s="31"/>
      <c r="D18" s="32"/>
      <c r="E18" s="33"/>
      <c r="F18" s="33"/>
      <c r="G18" s="68"/>
      <c r="H18" s="33"/>
      <c r="I18" s="33"/>
      <c r="J18" s="33"/>
      <c r="K18" s="33"/>
      <c r="L18" s="32"/>
      <c r="M18" s="32"/>
      <c r="N18" s="32"/>
      <c r="O18" s="32"/>
      <c r="P18" s="53"/>
      <c r="Q18" s="61"/>
    </row>
    <row r="19" spans="1:19" ht="16.2" x14ac:dyDescent="0.3">
      <c r="A19" s="8" t="s">
        <v>18</v>
      </c>
      <c r="B19" s="9" t="s">
        <v>52</v>
      </c>
      <c r="C19" s="10">
        <f t="shared" ref="C19:O19" si="8">C20+C23+C32+C40+C46+C52+C53+C64</f>
        <v>2228113.92</v>
      </c>
      <c r="D19" s="44">
        <f t="shared" si="8"/>
        <v>247928.98000000004</v>
      </c>
      <c r="E19" s="46">
        <f t="shared" si="8"/>
        <v>184595.147</v>
      </c>
      <c r="F19" s="46">
        <f t="shared" si="8"/>
        <v>196681.83100000001</v>
      </c>
      <c r="G19" s="69">
        <f t="shared" si="8"/>
        <v>267982.22200000001</v>
      </c>
      <c r="H19" s="46">
        <f t="shared" si="8"/>
        <v>243548.43100000004</v>
      </c>
      <c r="I19" s="46">
        <f t="shared" si="8"/>
        <v>345956.71799999999</v>
      </c>
      <c r="J19" s="46">
        <f t="shared" si="8"/>
        <v>317111.22100000002</v>
      </c>
      <c r="K19" s="46">
        <f t="shared" si="8"/>
        <v>247388.239</v>
      </c>
      <c r="L19" s="44">
        <f t="shared" si="8"/>
        <v>244792.633</v>
      </c>
      <c r="M19" s="44">
        <f t="shared" si="8"/>
        <v>216860.92799999999</v>
      </c>
      <c r="N19" s="44">
        <f t="shared" si="8"/>
        <v>182432.11700000003</v>
      </c>
      <c r="O19" s="44">
        <f t="shared" si="8"/>
        <v>202143.111</v>
      </c>
      <c r="P19" s="44">
        <f t="shared" si="7"/>
        <v>2897421.5780000002</v>
      </c>
      <c r="Q19" s="61"/>
    </row>
    <row r="20" spans="1:19" ht="32.4" x14ac:dyDescent="0.3">
      <c r="A20" s="78">
        <v>1</v>
      </c>
      <c r="B20" s="79" t="s">
        <v>24</v>
      </c>
      <c r="C20" s="19">
        <f>C22+C21</f>
        <v>452460</v>
      </c>
      <c r="D20" s="20">
        <f>D22+D21</f>
        <v>37524.9</v>
      </c>
      <c r="E20" s="21">
        <f t="shared" ref="E20:K20" si="9">E22+E21</f>
        <v>37707.9</v>
      </c>
      <c r="F20" s="21">
        <f t="shared" si="9"/>
        <v>37707.9</v>
      </c>
      <c r="G20" s="70">
        <f t="shared" si="9"/>
        <v>37707.9</v>
      </c>
      <c r="H20" s="21">
        <f t="shared" si="9"/>
        <v>37707.9</v>
      </c>
      <c r="I20" s="21">
        <f t="shared" si="9"/>
        <v>37707.9</v>
      </c>
      <c r="J20" s="21">
        <f t="shared" si="9"/>
        <v>37707.9</v>
      </c>
      <c r="K20" s="33">
        <f t="shared" si="9"/>
        <v>37707.9</v>
      </c>
      <c r="L20" s="32">
        <f t="shared" ref="L20:O20" si="10">L22+L21</f>
        <v>37707.9</v>
      </c>
      <c r="M20" s="32">
        <f t="shared" si="10"/>
        <v>37707.9</v>
      </c>
      <c r="N20" s="32">
        <f t="shared" si="10"/>
        <v>37707.9</v>
      </c>
      <c r="O20" s="32">
        <f t="shared" si="10"/>
        <v>56560.5</v>
      </c>
      <c r="P20" s="53">
        <f t="shared" si="7"/>
        <v>471164.40000000008</v>
      </c>
      <c r="Q20" s="61"/>
      <c r="S20" s="55"/>
    </row>
    <row r="21" spans="1:19" ht="16.2" x14ac:dyDescent="0.3">
      <c r="A21" s="36" t="s">
        <v>4</v>
      </c>
      <c r="B21" s="23" t="s">
        <v>23</v>
      </c>
      <c r="C21" s="24">
        <v>335974.8</v>
      </c>
      <c r="D21" s="13">
        <v>27997.9</v>
      </c>
      <c r="E21" s="13">
        <v>27997.9</v>
      </c>
      <c r="F21" s="13">
        <v>27997.9</v>
      </c>
      <c r="G21" s="71">
        <v>27997.9</v>
      </c>
      <c r="H21" s="14">
        <v>27997.9</v>
      </c>
      <c r="I21" s="14">
        <v>27997.9</v>
      </c>
      <c r="J21" s="14">
        <v>27997.9</v>
      </c>
      <c r="K21" s="14">
        <v>27997.9</v>
      </c>
      <c r="L21" s="14">
        <v>27997.9</v>
      </c>
      <c r="M21" s="14">
        <v>27997.9</v>
      </c>
      <c r="N21" s="13">
        <v>27997.9</v>
      </c>
      <c r="O21" s="13">
        <v>40778.5</v>
      </c>
      <c r="P21" s="48">
        <f t="shared" si="7"/>
        <v>348755.4</v>
      </c>
      <c r="Q21" s="61"/>
    </row>
    <row r="22" spans="1:19" ht="32.4" x14ac:dyDescent="0.3">
      <c r="A22" s="27" t="s">
        <v>10</v>
      </c>
      <c r="B22" s="28" t="s">
        <v>3</v>
      </c>
      <c r="C22" s="24">
        <v>116485.2</v>
      </c>
      <c r="D22" s="13">
        <v>9527</v>
      </c>
      <c r="E22" s="14">
        <v>9710</v>
      </c>
      <c r="F22" s="14">
        <v>9710</v>
      </c>
      <c r="G22" s="15">
        <v>9710</v>
      </c>
      <c r="H22" s="14">
        <v>9710</v>
      </c>
      <c r="I22" s="14">
        <v>9710</v>
      </c>
      <c r="J22" s="14">
        <v>9710</v>
      </c>
      <c r="K22" s="38">
        <v>9710</v>
      </c>
      <c r="L22" s="38">
        <v>9710</v>
      </c>
      <c r="M22" s="38">
        <v>9710</v>
      </c>
      <c r="N22" s="15">
        <v>9710</v>
      </c>
      <c r="O22" s="14">
        <v>15782</v>
      </c>
      <c r="P22" s="48">
        <f t="shared" si="7"/>
        <v>122409</v>
      </c>
      <c r="Q22" s="61"/>
    </row>
    <row r="23" spans="1:19" ht="48.6" x14ac:dyDescent="0.3">
      <c r="A23" s="78">
        <v>2</v>
      </c>
      <c r="B23" s="79" t="s">
        <v>19</v>
      </c>
      <c r="C23" s="31">
        <f>C24+C25+C26+C27+C28+C29+C30</f>
        <v>813000</v>
      </c>
      <c r="D23" s="53">
        <f>SUM(D24:D30)</f>
        <v>61501.2</v>
      </c>
      <c r="E23" s="45">
        <f t="shared" ref="E23:K23" si="11">SUM(E24:E30)</f>
        <v>66964.760000000009</v>
      </c>
      <c r="F23" s="45">
        <f t="shared" si="11"/>
        <v>65804.08</v>
      </c>
      <c r="G23" s="67">
        <f t="shared" si="11"/>
        <v>66364.42</v>
      </c>
      <c r="H23" s="45">
        <f t="shared" si="11"/>
        <v>64654.42</v>
      </c>
      <c r="I23" s="45">
        <f t="shared" si="11"/>
        <v>65804.42</v>
      </c>
      <c r="J23" s="45">
        <f t="shared" si="11"/>
        <v>66174.42</v>
      </c>
      <c r="K23" s="45">
        <f t="shared" si="11"/>
        <v>69284.760000000009</v>
      </c>
      <c r="L23" s="53">
        <f t="shared" ref="L23:O23" si="12">SUM(L24:L30)</f>
        <v>69007.64</v>
      </c>
      <c r="M23" s="53">
        <f t="shared" si="12"/>
        <v>65841.2</v>
      </c>
      <c r="N23" s="53">
        <f t="shared" si="12"/>
        <v>65744.42</v>
      </c>
      <c r="O23" s="53">
        <f t="shared" si="12"/>
        <v>97651.199999999997</v>
      </c>
      <c r="P23" s="53">
        <f t="shared" si="7"/>
        <v>824796.94</v>
      </c>
      <c r="Q23" s="61"/>
    </row>
    <row r="24" spans="1:19" ht="32.4" x14ac:dyDescent="0.3">
      <c r="A24" s="27" t="s">
        <v>5</v>
      </c>
      <c r="B24" s="28" t="s">
        <v>29</v>
      </c>
      <c r="C24" s="24">
        <v>348000</v>
      </c>
      <c r="D24" s="13">
        <v>28980</v>
      </c>
      <c r="E24" s="14">
        <v>30770</v>
      </c>
      <c r="F24" s="14">
        <v>30730</v>
      </c>
      <c r="G24" s="15">
        <v>30730</v>
      </c>
      <c r="H24" s="14">
        <v>29020</v>
      </c>
      <c r="I24" s="16">
        <v>30170</v>
      </c>
      <c r="J24" s="14">
        <v>29540</v>
      </c>
      <c r="K24" s="14">
        <v>32090</v>
      </c>
      <c r="L24" s="14">
        <v>32560</v>
      </c>
      <c r="M24" s="14">
        <v>29020</v>
      </c>
      <c r="N24" s="15">
        <v>29020</v>
      </c>
      <c r="O24" s="14">
        <v>31300</v>
      </c>
      <c r="P24" s="48">
        <f t="shared" si="7"/>
        <v>363930</v>
      </c>
      <c r="Q24" s="61"/>
    </row>
    <row r="25" spans="1:19" ht="48.6" x14ac:dyDescent="0.3">
      <c r="A25" s="27" t="s">
        <v>81</v>
      </c>
      <c r="B25" s="28" t="s">
        <v>30</v>
      </c>
      <c r="C25" s="24">
        <v>108000</v>
      </c>
      <c r="D25" s="13">
        <v>7471.2</v>
      </c>
      <c r="E25" s="14">
        <v>7844.76</v>
      </c>
      <c r="F25" s="14">
        <v>6724.08</v>
      </c>
      <c r="G25" s="15">
        <v>7284.42</v>
      </c>
      <c r="H25" s="14">
        <v>7284.42</v>
      </c>
      <c r="I25" s="16">
        <v>7284.42</v>
      </c>
      <c r="J25" s="14">
        <v>7284.42</v>
      </c>
      <c r="K25" s="14">
        <v>7844.76</v>
      </c>
      <c r="L25" s="14">
        <v>7097.64</v>
      </c>
      <c r="M25" s="14">
        <v>7471.2</v>
      </c>
      <c r="N25" s="15">
        <v>7284.42</v>
      </c>
      <c r="O25" s="14">
        <v>7471.2</v>
      </c>
      <c r="P25" s="48">
        <f t="shared" si="7"/>
        <v>88346.939999999988</v>
      </c>
      <c r="Q25" s="61"/>
    </row>
    <row r="26" spans="1:19" ht="32.4" x14ac:dyDescent="0.3">
      <c r="A26" s="27" t="s">
        <v>14</v>
      </c>
      <c r="B26" s="28" t="s">
        <v>75</v>
      </c>
      <c r="C26" s="24">
        <v>84000</v>
      </c>
      <c r="D26" s="13">
        <v>5000</v>
      </c>
      <c r="E26" s="14">
        <v>7000</v>
      </c>
      <c r="F26" s="14">
        <v>7000</v>
      </c>
      <c r="G26" s="15">
        <v>7000</v>
      </c>
      <c r="H26" s="14">
        <v>7000</v>
      </c>
      <c r="I26" s="16">
        <v>7000</v>
      </c>
      <c r="J26" s="14">
        <v>7000</v>
      </c>
      <c r="K26" s="14">
        <v>7000</v>
      </c>
      <c r="L26" s="14">
        <v>7000</v>
      </c>
      <c r="M26" s="14">
        <v>7000</v>
      </c>
      <c r="N26" s="15">
        <v>7000</v>
      </c>
      <c r="O26" s="14">
        <v>14000</v>
      </c>
      <c r="P26" s="48">
        <f t="shared" si="7"/>
        <v>89000</v>
      </c>
      <c r="Q26" s="61"/>
    </row>
    <row r="27" spans="1:19" ht="113.4" x14ac:dyDescent="0.3">
      <c r="A27" s="27" t="s">
        <v>76</v>
      </c>
      <c r="B27" s="28" t="s">
        <v>20</v>
      </c>
      <c r="C27" s="24">
        <v>114000</v>
      </c>
      <c r="D27" s="13">
        <v>9000</v>
      </c>
      <c r="E27" s="14">
        <v>9000</v>
      </c>
      <c r="F27" s="14">
        <v>9000</v>
      </c>
      <c r="G27" s="15">
        <v>9000</v>
      </c>
      <c r="H27" s="14">
        <v>9000</v>
      </c>
      <c r="I27" s="16">
        <v>9000</v>
      </c>
      <c r="J27" s="14">
        <v>9000</v>
      </c>
      <c r="K27" s="14">
        <v>9000</v>
      </c>
      <c r="L27" s="14">
        <v>9000</v>
      </c>
      <c r="M27" s="14">
        <v>9000</v>
      </c>
      <c r="N27" s="15">
        <v>9000</v>
      </c>
      <c r="O27" s="14">
        <v>18000</v>
      </c>
      <c r="P27" s="48">
        <f t="shared" si="7"/>
        <v>117000</v>
      </c>
      <c r="Q27" s="61"/>
    </row>
    <row r="28" spans="1:19" ht="32.4" x14ac:dyDescent="0.3">
      <c r="A28" s="27" t="s">
        <v>31</v>
      </c>
      <c r="B28" s="28" t="s">
        <v>88</v>
      </c>
      <c r="C28" s="24">
        <v>9000</v>
      </c>
      <c r="D28" s="13">
        <v>650</v>
      </c>
      <c r="E28" s="14">
        <v>650</v>
      </c>
      <c r="F28" s="14">
        <v>650</v>
      </c>
      <c r="G28" s="15">
        <v>650</v>
      </c>
      <c r="H28" s="14">
        <v>650</v>
      </c>
      <c r="I28" s="16">
        <v>650</v>
      </c>
      <c r="J28" s="14">
        <v>650</v>
      </c>
      <c r="K28" s="14">
        <v>650</v>
      </c>
      <c r="L28" s="14">
        <v>650</v>
      </c>
      <c r="M28" s="14">
        <v>650</v>
      </c>
      <c r="N28" s="15">
        <v>740</v>
      </c>
      <c r="O28" s="14">
        <v>1480</v>
      </c>
      <c r="P28" s="48">
        <f t="shared" si="7"/>
        <v>8720</v>
      </c>
      <c r="Q28" s="61"/>
    </row>
    <row r="29" spans="1:19" ht="16.2" x14ac:dyDescent="0.3">
      <c r="A29" s="27" t="s">
        <v>58</v>
      </c>
      <c r="B29" s="28" t="s">
        <v>33</v>
      </c>
      <c r="C29" s="24">
        <v>84000</v>
      </c>
      <c r="D29" s="13">
        <v>5700</v>
      </c>
      <c r="E29" s="14">
        <v>7000</v>
      </c>
      <c r="F29" s="14">
        <v>7000</v>
      </c>
      <c r="G29" s="15">
        <v>7000</v>
      </c>
      <c r="H29" s="14">
        <v>7000</v>
      </c>
      <c r="I29" s="16">
        <v>7000</v>
      </c>
      <c r="J29" s="14">
        <v>7000</v>
      </c>
      <c r="K29" s="14">
        <v>7000</v>
      </c>
      <c r="L29" s="14">
        <v>7000</v>
      </c>
      <c r="M29" s="14">
        <v>7000</v>
      </c>
      <c r="N29" s="15">
        <v>7000</v>
      </c>
      <c r="O29" s="14">
        <v>14000</v>
      </c>
      <c r="P29" s="48">
        <f t="shared" si="7"/>
        <v>89700</v>
      </c>
      <c r="Q29" s="61"/>
    </row>
    <row r="30" spans="1:19" ht="48.6" x14ac:dyDescent="0.3">
      <c r="A30" s="36" t="s">
        <v>82</v>
      </c>
      <c r="B30" s="23" t="s">
        <v>89</v>
      </c>
      <c r="C30" s="24">
        <v>66000</v>
      </c>
      <c r="D30" s="13">
        <v>4700</v>
      </c>
      <c r="E30" s="14">
        <v>4700</v>
      </c>
      <c r="F30" s="14">
        <v>4700</v>
      </c>
      <c r="G30" s="15">
        <v>4700</v>
      </c>
      <c r="H30" s="14">
        <v>4700</v>
      </c>
      <c r="I30" s="16">
        <v>4700</v>
      </c>
      <c r="J30" s="14">
        <v>5700</v>
      </c>
      <c r="K30" s="14">
        <v>5700</v>
      </c>
      <c r="L30" s="14">
        <v>5700</v>
      </c>
      <c r="M30" s="14">
        <v>5700</v>
      </c>
      <c r="N30" s="15">
        <v>5700</v>
      </c>
      <c r="O30" s="14">
        <v>11400</v>
      </c>
      <c r="P30" s="48">
        <f t="shared" si="7"/>
        <v>68100</v>
      </c>
      <c r="Q30" s="61"/>
    </row>
    <row r="31" spans="1:19" ht="16.2" x14ac:dyDescent="0.3">
      <c r="A31" s="27"/>
      <c r="B31" s="28"/>
      <c r="C31" s="24"/>
      <c r="D31" s="13"/>
      <c r="E31" s="14"/>
      <c r="F31" s="14"/>
      <c r="G31" s="15"/>
      <c r="H31" s="14"/>
      <c r="I31" s="52"/>
      <c r="J31" s="14"/>
      <c r="K31" s="14"/>
      <c r="L31" s="14"/>
      <c r="M31" s="14"/>
      <c r="N31" s="15"/>
      <c r="O31" s="14"/>
      <c r="P31" s="48">
        <f t="shared" si="7"/>
        <v>0</v>
      </c>
      <c r="Q31" s="61"/>
    </row>
    <row r="32" spans="1:19" ht="16.2" x14ac:dyDescent="0.3">
      <c r="A32" s="17">
        <v>3</v>
      </c>
      <c r="B32" s="79" t="s">
        <v>34</v>
      </c>
      <c r="C32" s="31">
        <f>C33+C35+C36+C37+C38+C39</f>
        <v>243000</v>
      </c>
      <c r="D32" s="53">
        <f>SUM(D33:D39)</f>
        <v>4940.1000000000004</v>
      </c>
      <c r="E32" s="45">
        <f t="shared" ref="E32:K32" si="13">SUM(E33:E39)</f>
        <v>5059.8</v>
      </c>
      <c r="F32" s="45">
        <f t="shared" si="13"/>
        <v>34360.99</v>
      </c>
      <c r="G32" s="67">
        <f t="shared" si="13"/>
        <v>8077.08</v>
      </c>
      <c r="H32" s="45">
        <f t="shared" si="13"/>
        <v>10752.04</v>
      </c>
      <c r="I32" s="45">
        <f t="shared" si="13"/>
        <v>152508.56</v>
      </c>
      <c r="J32" s="45">
        <f t="shared" si="13"/>
        <v>154967.32</v>
      </c>
      <c r="K32" s="45">
        <f t="shared" si="13"/>
        <v>56895.27</v>
      </c>
      <c r="L32" s="53">
        <f t="shared" ref="L32:O32" si="14">SUM(L33:L39)</f>
        <v>2210</v>
      </c>
      <c r="M32" s="53">
        <f t="shared" si="14"/>
        <v>30478.899999999998</v>
      </c>
      <c r="N32" s="53">
        <f t="shared" si="14"/>
        <v>22868.57</v>
      </c>
      <c r="O32" s="53">
        <f t="shared" si="14"/>
        <v>243.74</v>
      </c>
      <c r="P32" s="53">
        <f t="shared" si="7"/>
        <v>483362.37000000005</v>
      </c>
      <c r="Q32" s="61"/>
    </row>
    <row r="33" spans="1:17" ht="32.4" x14ac:dyDescent="0.3">
      <c r="A33" s="36" t="s">
        <v>11</v>
      </c>
      <c r="B33" s="23" t="s">
        <v>35</v>
      </c>
      <c r="C33" s="24">
        <v>144000</v>
      </c>
      <c r="D33" s="25"/>
      <c r="E33" s="14"/>
      <c r="F33" s="14">
        <v>32394.3</v>
      </c>
      <c r="G33" s="15"/>
      <c r="H33" s="14">
        <v>5887.2</v>
      </c>
      <c r="I33" s="14">
        <v>20473.919999999998</v>
      </c>
      <c r="J33" s="14"/>
      <c r="K33" s="14">
        <v>41294.879999999997</v>
      </c>
      <c r="L33" s="16"/>
      <c r="M33" s="14">
        <v>17068.32</v>
      </c>
      <c r="N33" s="26">
        <v>19105.2</v>
      </c>
      <c r="O33" s="16"/>
      <c r="P33" s="48">
        <f t="shared" si="7"/>
        <v>136223.82</v>
      </c>
      <c r="Q33" s="61"/>
    </row>
    <row r="34" spans="1:17" ht="48.6" x14ac:dyDescent="0.3">
      <c r="A34" s="36" t="s">
        <v>12</v>
      </c>
      <c r="B34" s="23" t="s">
        <v>106</v>
      </c>
      <c r="C34" s="24"/>
      <c r="D34" s="25"/>
      <c r="E34" s="14"/>
      <c r="F34" s="14"/>
      <c r="G34" s="15"/>
      <c r="H34" s="14"/>
      <c r="I34" s="16">
        <v>127787.42</v>
      </c>
      <c r="J34" s="14">
        <v>147572</v>
      </c>
      <c r="K34" s="14"/>
      <c r="L34" s="16"/>
      <c r="M34" s="14"/>
      <c r="N34" s="26"/>
      <c r="O34" s="16"/>
      <c r="P34" s="48">
        <f t="shared" si="7"/>
        <v>275359.42</v>
      </c>
      <c r="Q34" s="61"/>
    </row>
    <row r="35" spans="1:17" ht="48.6" x14ac:dyDescent="0.3">
      <c r="A35" s="36" t="s">
        <v>13</v>
      </c>
      <c r="B35" s="23" t="s">
        <v>36</v>
      </c>
      <c r="C35" s="24">
        <v>26400</v>
      </c>
      <c r="D35" s="25"/>
      <c r="E35" s="14"/>
      <c r="F35" s="14">
        <v>666.69</v>
      </c>
      <c r="G35" s="15">
        <v>222.23</v>
      </c>
      <c r="H35" s="14">
        <v>240.34</v>
      </c>
      <c r="I35" s="16">
        <v>1375.22</v>
      </c>
      <c r="J35" s="14">
        <v>1940.97</v>
      </c>
      <c r="K35" s="14">
        <v>10832.44</v>
      </c>
      <c r="L35" s="16"/>
      <c r="M35" s="14">
        <v>2278.48</v>
      </c>
      <c r="N35" s="26">
        <v>1488.37</v>
      </c>
      <c r="O35" s="16">
        <v>243.74</v>
      </c>
      <c r="P35" s="48">
        <f t="shared" si="7"/>
        <v>19288.48</v>
      </c>
      <c r="Q35" s="61"/>
    </row>
    <row r="36" spans="1:17" ht="145.80000000000001" x14ac:dyDescent="0.3">
      <c r="A36" s="27" t="s">
        <v>26</v>
      </c>
      <c r="B36" s="28" t="s">
        <v>32</v>
      </c>
      <c r="C36" s="24">
        <v>24000</v>
      </c>
      <c r="D36" s="13">
        <v>1757.8</v>
      </c>
      <c r="E36" s="14">
        <v>1059.8</v>
      </c>
      <c r="F36" s="14"/>
      <c r="G36" s="15">
        <v>7204.85</v>
      </c>
      <c r="H36" s="14">
        <v>3974.5</v>
      </c>
      <c r="I36" s="16">
        <v>2872</v>
      </c>
      <c r="J36" s="14">
        <v>3401.25</v>
      </c>
      <c r="K36" s="14">
        <v>866.85</v>
      </c>
      <c r="L36" s="14"/>
      <c r="M36" s="14">
        <v>553</v>
      </c>
      <c r="N36" s="15">
        <v>1920</v>
      </c>
      <c r="O36" s="14"/>
      <c r="P36" s="48">
        <f t="shared" si="7"/>
        <v>23610.05</v>
      </c>
      <c r="Q36" s="61"/>
    </row>
    <row r="37" spans="1:17" ht="32.4" x14ac:dyDescent="0.3">
      <c r="A37" s="27" t="s">
        <v>25</v>
      </c>
      <c r="B37" s="28" t="s">
        <v>37</v>
      </c>
      <c r="C37" s="24">
        <v>12000</v>
      </c>
      <c r="D37" s="13">
        <v>650</v>
      </c>
      <c r="E37" s="14"/>
      <c r="F37" s="14">
        <v>1300</v>
      </c>
      <c r="G37" s="15">
        <v>650</v>
      </c>
      <c r="H37" s="14">
        <v>650</v>
      </c>
      <c r="I37" s="14"/>
      <c r="J37" s="14">
        <v>650</v>
      </c>
      <c r="K37" s="14">
        <v>650</v>
      </c>
      <c r="L37" s="14"/>
      <c r="M37" s="14">
        <v>1300</v>
      </c>
      <c r="N37" s="15"/>
      <c r="O37" s="14"/>
      <c r="P37" s="48">
        <f t="shared" si="7"/>
        <v>5850</v>
      </c>
      <c r="Q37" s="61"/>
    </row>
    <row r="38" spans="1:17" ht="48.6" x14ac:dyDescent="0.3">
      <c r="A38" s="27" t="s">
        <v>39</v>
      </c>
      <c r="B38" s="28" t="s">
        <v>38</v>
      </c>
      <c r="C38" s="24">
        <v>6000</v>
      </c>
      <c r="D38" s="13">
        <v>1930.3</v>
      </c>
      <c r="E38" s="14"/>
      <c r="F38" s="14"/>
      <c r="G38" s="15"/>
      <c r="H38" s="14"/>
      <c r="I38" s="14"/>
      <c r="J38" s="14">
        <v>1403.1</v>
      </c>
      <c r="K38" s="14"/>
      <c r="L38" s="14"/>
      <c r="M38" s="14">
        <v>1980.1</v>
      </c>
      <c r="N38" s="15"/>
      <c r="O38" s="14"/>
      <c r="P38" s="48">
        <f t="shared" si="7"/>
        <v>5313.5</v>
      </c>
      <c r="Q38" s="61"/>
    </row>
    <row r="39" spans="1:17" ht="48.6" x14ac:dyDescent="0.3">
      <c r="A39" s="36" t="s">
        <v>105</v>
      </c>
      <c r="B39" s="23" t="s">
        <v>40</v>
      </c>
      <c r="C39" s="24">
        <v>30600</v>
      </c>
      <c r="D39" s="13">
        <v>602</v>
      </c>
      <c r="E39" s="14">
        <v>4000</v>
      </c>
      <c r="F39" s="14"/>
      <c r="G39" s="15"/>
      <c r="H39" s="14"/>
      <c r="I39" s="14"/>
      <c r="J39" s="14"/>
      <c r="K39" s="14">
        <v>3251.1</v>
      </c>
      <c r="L39" s="14">
        <v>2210</v>
      </c>
      <c r="M39" s="14">
        <v>7299</v>
      </c>
      <c r="N39" s="15">
        <v>355</v>
      </c>
      <c r="O39" s="14"/>
      <c r="P39" s="48">
        <f t="shared" si="7"/>
        <v>17717.099999999999</v>
      </c>
      <c r="Q39" s="61"/>
    </row>
    <row r="40" spans="1:17" ht="32.4" x14ac:dyDescent="0.3">
      <c r="A40" s="78">
        <v>4</v>
      </c>
      <c r="B40" s="79" t="s">
        <v>41</v>
      </c>
      <c r="C40" s="31">
        <f>C41+C42+C43+C44+C45</f>
        <v>23160</v>
      </c>
      <c r="D40" s="53">
        <f>SUM(D41:D45)</f>
        <v>721.7</v>
      </c>
      <c r="E40" s="45">
        <f t="shared" ref="E40:K40" si="15">SUM(E41:E45)</f>
        <v>648.98</v>
      </c>
      <c r="F40" s="45">
        <f t="shared" si="15"/>
        <v>562.69000000000005</v>
      </c>
      <c r="G40" s="67">
        <f t="shared" si="15"/>
        <v>2338.3200000000002</v>
      </c>
      <c r="H40" s="45">
        <f t="shared" si="15"/>
        <v>2838.99</v>
      </c>
      <c r="I40" s="45">
        <f t="shared" si="15"/>
        <v>518.99</v>
      </c>
      <c r="J40" s="45">
        <f t="shared" si="15"/>
        <v>528.99</v>
      </c>
      <c r="K40" s="45">
        <f t="shared" si="15"/>
        <v>808.99</v>
      </c>
      <c r="L40" s="53">
        <f t="shared" ref="L40:O40" si="16">SUM(L41:L45)</f>
        <v>535.94000000000005</v>
      </c>
      <c r="M40" s="53">
        <f t="shared" si="16"/>
        <v>1297.99</v>
      </c>
      <c r="N40" s="53">
        <f t="shared" si="16"/>
        <v>539.66000000000008</v>
      </c>
      <c r="O40" s="53">
        <f t="shared" si="16"/>
        <v>734.94</v>
      </c>
      <c r="P40" s="53">
        <f t="shared" si="7"/>
        <v>12076.18</v>
      </c>
      <c r="Q40" s="61"/>
    </row>
    <row r="41" spans="1:17" ht="97.2" x14ac:dyDescent="0.3">
      <c r="A41" s="36" t="s">
        <v>42</v>
      </c>
      <c r="B41" s="23" t="s">
        <v>90</v>
      </c>
      <c r="C41" s="24">
        <v>9600</v>
      </c>
      <c r="D41" s="13">
        <v>134</v>
      </c>
      <c r="E41" s="14"/>
      <c r="F41" s="14">
        <v>154</v>
      </c>
      <c r="G41" s="15">
        <v>1934</v>
      </c>
      <c r="H41" s="14">
        <v>2464</v>
      </c>
      <c r="I41" s="16">
        <v>134</v>
      </c>
      <c r="J41" s="14">
        <v>134</v>
      </c>
      <c r="K41" s="14">
        <v>399</v>
      </c>
      <c r="L41" s="14">
        <v>159</v>
      </c>
      <c r="M41" s="14">
        <v>692</v>
      </c>
      <c r="N41" s="15">
        <v>139</v>
      </c>
      <c r="O41" s="14">
        <v>154</v>
      </c>
      <c r="P41" s="48">
        <f t="shared" si="7"/>
        <v>6497</v>
      </c>
      <c r="Q41" s="61"/>
    </row>
    <row r="42" spans="1:17" ht="32.4" x14ac:dyDescent="0.3">
      <c r="A42" s="36" t="s">
        <v>43</v>
      </c>
      <c r="B42" s="23" t="s">
        <v>77</v>
      </c>
      <c r="C42" s="24">
        <v>3600</v>
      </c>
      <c r="D42" s="13">
        <v>186.99</v>
      </c>
      <c r="E42" s="14">
        <v>283.99</v>
      </c>
      <c r="F42" s="14"/>
      <c r="G42" s="15"/>
      <c r="H42" s="14"/>
      <c r="I42" s="16"/>
      <c r="J42" s="14"/>
      <c r="K42" s="14"/>
      <c r="L42" s="14"/>
      <c r="M42" s="14">
        <v>211</v>
      </c>
      <c r="N42" s="15">
        <v>18</v>
      </c>
      <c r="O42" s="14">
        <v>144</v>
      </c>
      <c r="P42" s="48">
        <f t="shared" si="7"/>
        <v>843.98</v>
      </c>
      <c r="Q42" s="61"/>
    </row>
    <row r="43" spans="1:17" ht="16.2" x14ac:dyDescent="0.3">
      <c r="A43" s="36" t="s">
        <v>44</v>
      </c>
      <c r="B43" s="23" t="s">
        <v>45</v>
      </c>
      <c r="C43" s="24">
        <v>5400</v>
      </c>
      <c r="D43" s="13">
        <v>400.71</v>
      </c>
      <c r="E43" s="14">
        <v>364.99</v>
      </c>
      <c r="F43" s="14">
        <v>408.69</v>
      </c>
      <c r="G43" s="15">
        <v>404.32</v>
      </c>
      <c r="H43" s="14">
        <v>374.99</v>
      </c>
      <c r="I43" s="16">
        <v>384.99</v>
      </c>
      <c r="J43" s="14">
        <v>394.99</v>
      </c>
      <c r="K43" s="14">
        <v>409.99</v>
      </c>
      <c r="L43" s="14">
        <v>376.94</v>
      </c>
      <c r="M43" s="14">
        <v>394.99</v>
      </c>
      <c r="N43" s="15">
        <v>382.66</v>
      </c>
      <c r="O43" s="14">
        <v>436.94</v>
      </c>
      <c r="P43" s="48">
        <f t="shared" si="7"/>
        <v>4735.2</v>
      </c>
      <c r="Q43" s="61"/>
    </row>
    <row r="44" spans="1:17" ht="16.2" x14ac:dyDescent="0.3">
      <c r="A44" s="27" t="s">
        <v>46</v>
      </c>
      <c r="B44" s="28" t="s">
        <v>15</v>
      </c>
      <c r="C44" s="24">
        <v>960</v>
      </c>
      <c r="D44" s="13"/>
      <c r="E44" s="14"/>
      <c r="F44" s="14"/>
      <c r="G44" s="15"/>
      <c r="H44" s="14"/>
      <c r="I44" s="14"/>
      <c r="J44" s="14"/>
      <c r="K44" s="14"/>
      <c r="L44" s="14"/>
      <c r="M44" s="14"/>
      <c r="N44" s="15"/>
      <c r="O44" s="14"/>
      <c r="P44" s="48">
        <f t="shared" si="7"/>
        <v>0</v>
      </c>
      <c r="Q44" s="61"/>
    </row>
    <row r="45" spans="1:17" ht="16.2" x14ac:dyDescent="0.3">
      <c r="A45" s="27" t="s">
        <v>47</v>
      </c>
      <c r="B45" s="28" t="s">
        <v>48</v>
      </c>
      <c r="C45" s="24">
        <v>3600</v>
      </c>
      <c r="D45" s="13"/>
      <c r="E45" s="14"/>
      <c r="F45" s="14"/>
      <c r="G45" s="15"/>
      <c r="H45" s="14"/>
      <c r="I45" s="14"/>
      <c r="J45" s="14"/>
      <c r="K45" s="14"/>
      <c r="L45" s="14"/>
      <c r="M45" s="14"/>
      <c r="N45" s="15"/>
      <c r="O45" s="14"/>
      <c r="P45" s="48">
        <f t="shared" si="7"/>
        <v>0</v>
      </c>
      <c r="Q45" s="61"/>
    </row>
    <row r="46" spans="1:17" ht="16.2" x14ac:dyDescent="0.3">
      <c r="A46" s="80" t="s">
        <v>49</v>
      </c>
      <c r="B46" s="79" t="s">
        <v>53</v>
      </c>
      <c r="C46" s="31">
        <v>45092.93</v>
      </c>
      <c r="D46" s="53">
        <f>D47+D48+D49+D62</f>
        <v>4890</v>
      </c>
      <c r="E46" s="45">
        <f>E47+E48+E49+E62</f>
        <v>24359.599999999999</v>
      </c>
      <c r="F46" s="45">
        <f>F47+F48+F49+F62</f>
        <v>14013</v>
      </c>
      <c r="G46" s="67">
        <f>G47+G48+G49+G62</f>
        <v>6057.75</v>
      </c>
      <c r="H46" s="45">
        <f>H47+H48+H49+H62</f>
        <v>1600</v>
      </c>
      <c r="I46" s="45">
        <f>I47+I48+I49+I50</f>
        <v>2500</v>
      </c>
      <c r="J46" s="45">
        <f t="shared" ref="J46:O46" si="17">J47+J48+J49+J62</f>
        <v>11550</v>
      </c>
      <c r="K46" s="45">
        <f t="shared" si="17"/>
        <v>15244.82</v>
      </c>
      <c r="L46" s="53">
        <f t="shared" si="17"/>
        <v>5390</v>
      </c>
      <c r="M46" s="53">
        <f>M47+M48+M49+M62+M50</f>
        <v>12310</v>
      </c>
      <c r="N46" s="53">
        <f t="shared" si="17"/>
        <v>3612</v>
      </c>
      <c r="O46" s="53">
        <f t="shared" si="17"/>
        <v>0</v>
      </c>
      <c r="P46" s="53">
        <f t="shared" si="7"/>
        <v>101527.17</v>
      </c>
      <c r="Q46" s="61"/>
    </row>
    <row r="47" spans="1:17" s="55" customFormat="1" ht="16.2" x14ac:dyDescent="0.3">
      <c r="A47" s="36" t="s">
        <v>91</v>
      </c>
      <c r="B47" s="23"/>
      <c r="C47" s="24"/>
      <c r="D47" s="48"/>
      <c r="E47" s="16"/>
      <c r="F47" s="16"/>
      <c r="G47" s="26"/>
      <c r="H47" s="16"/>
      <c r="I47" s="16"/>
      <c r="J47" s="16"/>
      <c r="K47" s="16"/>
      <c r="L47" s="49"/>
      <c r="M47" s="49"/>
      <c r="N47" s="54"/>
      <c r="O47" s="49"/>
      <c r="P47" s="48">
        <f t="shared" si="7"/>
        <v>0</v>
      </c>
      <c r="Q47" s="62"/>
    </row>
    <row r="48" spans="1:17" s="55" customFormat="1" ht="32.4" x14ac:dyDescent="0.3">
      <c r="A48" s="36" t="s">
        <v>92</v>
      </c>
      <c r="B48" s="23" t="s">
        <v>95</v>
      </c>
      <c r="C48" s="24"/>
      <c r="D48" s="48"/>
      <c r="E48" s="16">
        <v>19059.599999999999</v>
      </c>
      <c r="F48" s="16">
        <v>1393</v>
      </c>
      <c r="G48" s="26">
        <v>6057.75</v>
      </c>
      <c r="H48" s="16"/>
      <c r="I48" s="16"/>
      <c r="J48" s="16"/>
      <c r="K48" s="16">
        <v>8424.82</v>
      </c>
      <c r="L48" s="49">
        <v>3980</v>
      </c>
      <c r="M48" s="49">
        <v>5865</v>
      </c>
      <c r="N48" s="54">
        <v>1782</v>
      </c>
      <c r="O48" s="49"/>
      <c r="P48" s="48">
        <f t="shared" si="7"/>
        <v>46562.17</v>
      </c>
      <c r="Q48" s="62"/>
    </row>
    <row r="49" spans="1:17" s="55" customFormat="1" ht="16.2" x14ac:dyDescent="0.3">
      <c r="A49" s="36" t="s">
        <v>93</v>
      </c>
      <c r="B49" s="23" t="s">
        <v>94</v>
      </c>
      <c r="C49" s="24"/>
      <c r="D49" s="25">
        <v>4890</v>
      </c>
      <c r="E49" s="16">
        <v>5300</v>
      </c>
      <c r="F49" s="16">
        <v>12620</v>
      </c>
      <c r="G49" s="26"/>
      <c r="H49" s="16">
        <v>1600</v>
      </c>
      <c r="I49" s="16">
        <v>2500</v>
      </c>
      <c r="J49" s="16">
        <v>11550</v>
      </c>
      <c r="K49" s="16">
        <v>6820</v>
      </c>
      <c r="L49" s="49">
        <v>1410</v>
      </c>
      <c r="M49" s="49">
        <v>2575</v>
      </c>
      <c r="N49" s="54">
        <v>1830</v>
      </c>
      <c r="O49" s="49"/>
      <c r="P49" s="48">
        <f t="shared" si="7"/>
        <v>51095</v>
      </c>
      <c r="Q49" s="62"/>
    </row>
    <row r="50" spans="1:17" s="55" customFormat="1" ht="32.4" x14ac:dyDescent="0.3">
      <c r="A50" s="36" t="s">
        <v>96</v>
      </c>
      <c r="B50" s="23" t="s">
        <v>98</v>
      </c>
      <c r="C50" s="24"/>
      <c r="D50" s="48"/>
      <c r="E50" s="16"/>
      <c r="F50" s="16"/>
      <c r="G50" s="26"/>
      <c r="H50" s="16"/>
      <c r="I50" s="16"/>
      <c r="J50" s="16"/>
      <c r="K50" s="16"/>
      <c r="L50" s="49"/>
      <c r="M50" s="49">
        <v>3870</v>
      </c>
      <c r="N50" s="54"/>
      <c r="O50" s="49"/>
      <c r="P50" s="48">
        <f t="shared" si="7"/>
        <v>3870</v>
      </c>
      <c r="Q50" s="62"/>
    </row>
    <row r="51" spans="1:17" s="55" customFormat="1" ht="16.2" x14ac:dyDescent="0.3">
      <c r="A51" s="36" t="s">
        <v>97</v>
      </c>
      <c r="B51" s="23"/>
      <c r="C51" s="24"/>
      <c r="D51" s="48"/>
      <c r="E51" s="16"/>
      <c r="F51" s="16"/>
      <c r="G51" s="26"/>
      <c r="H51" s="16"/>
      <c r="I51" s="16"/>
      <c r="J51" s="16"/>
      <c r="K51" s="16"/>
      <c r="L51" s="49"/>
      <c r="M51" s="49"/>
      <c r="N51" s="54"/>
      <c r="O51" s="49"/>
      <c r="P51" s="48">
        <f t="shared" si="7"/>
        <v>0</v>
      </c>
      <c r="Q51" s="62"/>
    </row>
    <row r="52" spans="1:17" ht="32.4" x14ac:dyDescent="0.3">
      <c r="A52" s="80" t="s">
        <v>50</v>
      </c>
      <c r="B52" s="79" t="s">
        <v>55</v>
      </c>
      <c r="C52" s="31">
        <v>379680</v>
      </c>
      <c r="D52" s="53">
        <v>31480</v>
      </c>
      <c r="E52" s="45">
        <v>31480</v>
      </c>
      <c r="F52" s="45">
        <v>31480</v>
      </c>
      <c r="G52" s="67">
        <v>31480</v>
      </c>
      <c r="H52" s="45">
        <v>31480</v>
      </c>
      <c r="I52" s="45">
        <v>31480</v>
      </c>
      <c r="J52" s="45">
        <v>31480</v>
      </c>
      <c r="K52" s="45">
        <v>31480</v>
      </c>
      <c r="L52" s="53">
        <v>31480</v>
      </c>
      <c r="M52" s="53">
        <v>31480</v>
      </c>
      <c r="N52" s="53">
        <v>31480</v>
      </c>
      <c r="O52" s="53">
        <v>31480</v>
      </c>
      <c r="P52" s="53">
        <f t="shared" si="7"/>
        <v>377760</v>
      </c>
      <c r="Q52" s="61"/>
    </row>
    <row r="53" spans="1:17" ht="16.2" x14ac:dyDescent="0.3">
      <c r="A53" s="81" t="s">
        <v>51</v>
      </c>
      <c r="B53" s="82" t="s">
        <v>59</v>
      </c>
      <c r="C53" s="31">
        <v>92541.6</v>
      </c>
      <c r="D53" s="53">
        <f>D54+D55+D56+D57+D59</f>
        <v>92951.77</v>
      </c>
      <c r="E53" s="45">
        <f t="shared" ref="E53:F53" si="18">E54+E55+E56+E57+E59</f>
        <v>2000</v>
      </c>
      <c r="F53" s="45">
        <f t="shared" si="18"/>
        <v>0</v>
      </c>
      <c r="G53" s="67">
        <f>G54+G55+G56+G57+G59+G58</f>
        <v>101745.31</v>
      </c>
      <c r="H53" s="45">
        <f>H54+H55+H56+H57+H59+H58</f>
        <v>78089.600000000006</v>
      </c>
      <c r="I53" s="45">
        <f>I54+I55+I56+I57+I59+I58+I60+I61+I62</f>
        <v>37889.520000000004</v>
      </c>
      <c r="J53" s="45">
        <f>J54+J55+J56+J57+J59+J58+J60+J61+J62+J63+J63</f>
        <v>0</v>
      </c>
      <c r="K53" s="45">
        <f>K54+K55+K56+K57+K59+K58+K60+K61+K62+K63</f>
        <v>21983.72</v>
      </c>
      <c r="L53" s="53">
        <f t="shared" ref="L53:O53" si="19">L54+L55+L56+L57+L59</f>
        <v>83442.81</v>
      </c>
      <c r="M53" s="53">
        <f>M54+M55+M56+M57+M59+M58</f>
        <v>23880</v>
      </c>
      <c r="N53" s="53">
        <f t="shared" si="19"/>
        <v>4400</v>
      </c>
      <c r="O53" s="53">
        <f t="shared" si="19"/>
        <v>0</v>
      </c>
      <c r="P53" s="53">
        <f t="shared" si="7"/>
        <v>446382.73000000004</v>
      </c>
      <c r="Q53" s="61"/>
    </row>
    <row r="54" spans="1:17" ht="102.6" customHeight="1" x14ac:dyDescent="0.3">
      <c r="A54" s="37" t="s">
        <v>78</v>
      </c>
      <c r="B54" s="1" t="s">
        <v>114</v>
      </c>
      <c r="C54" s="39"/>
      <c r="D54" s="13">
        <v>74116.69</v>
      </c>
      <c r="E54" s="14">
        <v>2000</v>
      </c>
      <c r="F54" s="14"/>
      <c r="G54" s="15"/>
      <c r="H54" s="14"/>
      <c r="I54" s="14"/>
      <c r="J54" s="14"/>
      <c r="K54" s="14"/>
      <c r="L54" s="14">
        <v>78134.31</v>
      </c>
      <c r="M54" s="14"/>
      <c r="N54" s="15"/>
      <c r="O54" s="14"/>
      <c r="P54" s="48">
        <f t="shared" si="7"/>
        <v>154251</v>
      </c>
      <c r="Q54" s="61"/>
    </row>
    <row r="55" spans="1:17" ht="32.4" x14ac:dyDescent="0.3">
      <c r="A55" s="37" t="s">
        <v>79</v>
      </c>
      <c r="B55" s="1" t="s">
        <v>101</v>
      </c>
      <c r="C55" s="39"/>
      <c r="D55" s="13">
        <v>18835.080000000002</v>
      </c>
      <c r="E55" s="14"/>
      <c r="F55" s="14"/>
      <c r="G55" s="15"/>
      <c r="H55" s="14"/>
      <c r="I55" s="14"/>
      <c r="J55" s="14"/>
      <c r="K55" s="14"/>
      <c r="L55" s="14"/>
      <c r="M55" s="14"/>
      <c r="N55" s="15"/>
      <c r="O55" s="14"/>
      <c r="P55" s="48">
        <f t="shared" si="7"/>
        <v>18835.080000000002</v>
      </c>
      <c r="Q55" s="61"/>
    </row>
    <row r="56" spans="1:17" ht="32.4" x14ac:dyDescent="0.3">
      <c r="A56" s="37" t="s">
        <v>80</v>
      </c>
      <c r="B56" s="1" t="s">
        <v>102</v>
      </c>
      <c r="C56" s="39"/>
      <c r="D56" s="13"/>
      <c r="E56" s="14"/>
      <c r="F56" s="14"/>
      <c r="G56" s="15">
        <v>8700</v>
      </c>
      <c r="H56" s="14"/>
      <c r="I56" s="14"/>
      <c r="J56" s="14"/>
      <c r="K56" s="14"/>
      <c r="L56" s="14">
        <v>5308.5</v>
      </c>
      <c r="M56" s="14"/>
      <c r="N56" s="15"/>
      <c r="O56" s="14"/>
      <c r="P56" s="48">
        <f t="shared" si="7"/>
        <v>14008.5</v>
      </c>
      <c r="Q56" s="61"/>
    </row>
    <row r="57" spans="1:17" ht="32.4" x14ac:dyDescent="0.3">
      <c r="A57" s="37" t="s">
        <v>83</v>
      </c>
      <c r="B57" s="1" t="s">
        <v>115</v>
      </c>
      <c r="C57" s="39"/>
      <c r="D57" s="13"/>
      <c r="E57" s="14"/>
      <c r="F57" s="14"/>
      <c r="G57" s="15">
        <v>5900</v>
      </c>
      <c r="H57" s="14"/>
      <c r="I57" s="14"/>
      <c r="J57" s="14"/>
      <c r="K57" s="14"/>
      <c r="L57" s="14"/>
      <c r="M57" s="14"/>
      <c r="N57" s="15">
        <v>4400</v>
      </c>
      <c r="O57" s="14"/>
      <c r="P57" s="48">
        <f t="shared" si="7"/>
        <v>10300</v>
      </c>
      <c r="Q57" s="61"/>
    </row>
    <row r="58" spans="1:17" ht="32.4" x14ac:dyDescent="0.3">
      <c r="A58" s="37" t="s">
        <v>84</v>
      </c>
      <c r="B58" s="1" t="s">
        <v>103</v>
      </c>
      <c r="C58" s="39"/>
      <c r="D58" s="13"/>
      <c r="E58" s="14"/>
      <c r="F58" s="14"/>
      <c r="G58" s="15">
        <v>32124</v>
      </c>
      <c r="H58" s="14"/>
      <c r="I58" s="14"/>
      <c r="J58" s="14"/>
      <c r="K58" s="14"/>
      <c r="L58" s="14"/>
      <c r="M58" s="14">
        <v>23880</v>
      </c>
      <c r="N58" s="15"/>
      <c r="O58" s="14"/>
      <c r="P58" s="48">
        <f t="shared" si="7"/>
        <v>56004</v>
      </c>
      <c r="Q58" s="61"/>
    </row>
    <row r="59" spans="1:17" ht="64.8" x14ac:dyDescent="0.3">
      <c r="A59" s="37" t="s">
        <v>85</v>
      </c>
      <c r="B59" s="1" t="s">
        <v>104</v>
      </c>
      <c r="C59" s="39"/>
      <c r="D59" s="13"/>
      <c r="E59" s="14"/>
      <c r="F59" s="14"/>
      <c r="G59" s="15">
        <v>55021.31</v>
      </c>
      <c r="H59" s="14">
        <v>78089.600000000006</v>
      </c>
      <c r="I59" s="14"/>
      <c r="J59" s="14"/>
      <c r="K59" s="14"/>
      <c r="L59" s="14"/>
      <c r="M59" s="14"/>
      <c r="N59" s="15"/>
      <c r="O59" s="14"/>
      <c r="P59" s="48">
        <f t="shared" si="7"/>
        <v>133110.91</v>
      </c>
      <c r="Q59" s="61"/>
    </row>
    <row r="60" spans="1:17" s="55" customFormat="1" ht="32.4" x14ac:dyDescent="0.3">
      <c r="A60" s="36" t="s">
        <v>86</v>
      </c>
      <c r="B60" s="23" t="s">
        <v>107</v>
      </c>
      <c r="C60" s="24"/>
      <c r="D60" s="25"/>
      <c r="E60" s="16"/>
      <c r="F60" s="16"/>
      <c r="G60" s="26"/>
      <c r="H60" s="16"/>
      <c r="I60" s="16">
        <v>9900</v>
      </c>
      <c r="J60" s="16"/>
      <c r="K60" s="16"/>
      <c r="L60" s="49"/>
      <c r="M60" s="49"/>
      <c r="N60" s="54"/>
      <c r="O60" s="49"/>
      <c r="P60" s="48">
        <f t="shared" si="7"/>
        <v>9900</v>
      </c>
      <c r="Q60" s="62"/>
    </row>
    <row r="61" spans="1:17" s="55" customFormat="1" ht="64.8" x14ac:dyDescent="0.3">
      <c r="A61" s="36" t="s">
        <v>110</v>
      </c>
      <c r="B61" s="23" t="s">
        <v>108</v>
      </c>
      <c r="C61" s="24"/>
      <c r="D61" s="25"/>
      <c r="E61" s="16"/>
      <c r="F61" s="16"/>
      <c r="G61" s="26"/>
      <c r="H61" s="16"/>
      <c r="I61" s="16">
        <v>14369</v>
      </c>
      <c r="J61" s="16"/>
      <c r="K61" s="16"/>
      <c r="L61" s="49"/>
      <c r="M61" s="49"/>
      <c r="N61" s="54"/>
      <c r="O61" s="49"/>
      <c r="P61" s="48">
        <f t="shared" si="7"/>
        <v>14369</v>
      </c>
      <c r="Q61" s="62"/>
    </row>
    <row r="62" spans="1:17" s="55" customFormat="1" ht="32.4" x14ac:dyDescent="0.3">
      <c r="A62" s="36" t="s">
        <v>111</v>
      </c>
      <c r="B62" s="23" t="s">
        <v>109</v>
      </c>
      <c r="C62" s="24"/>
      <c r="D62" s="48"/>
      <c r="E62" s="16"/>
      <c r="F62" s="16"/>
      <c r="G62" s="26"/>
      <c r="H62" s="16"/>
      <c r="I62" s="16">
        <v>13620.52</v>
      </c>
      <c r="J62" s="16"/>
      <c r="K62" s="16"/>
      <c r="L62" s="49"/>
      <c r="M62" s="49"/>
      <c r="N62" s="54"/>
      <c r="O62" s="49"/>
      <c r="P62" s="48">
        <f t="shared" si="7"/>
        <v>13620.52</v>
      </c>
      <c r="Q62" s="62"/>
    </row>
    <row r="63" spans="1:17" ht="32.4" x14ac:dyDescent="0.3">
      <c r="A63" s="37" t="s">
        <v>112</v>
      </c>
      <c r="B63" s="28" t="s">
        <v>113</v>
      </c>
      <c r="C63" s="77"/>
      <c r="D63" s="13"/>
      <c r="E63" s="14"/>
      <c r="F63" s="14"/>
      <c r="G63" s="15"/>
      <c r="H63" s="14"/>
      <c r="I63" s="14"/>
      <c r="J63" s="14"/>
      <c r="K63" s="14">
        <v>21983.72</v>
      </c>
      <c r="L63" s="14"/>
      <c r="M63" s="14"/>
      <c r="N63" s="15"/>
      <c r="O63" s="14"/>
      <c r="P63" s="48">
        <f t="shared" si="7"/>
        <v>21983.72</v>
      </c>
      <c r="Q63" s="61"/>
    </row>
    <row r="64" spans="1:17" ht="16.8" thickBot="1" x14ac:dyDescent="0.35">
      <c r="A64" s="81" t="s">
        <v>54</v>
      </c>
      <c r="B64" s="83" t="s">
        <v>22</v>
      </c>
      <c r="C64" s="84">
        <v>179179.39</v>
      </c>
      <c r="D64" s="53">
        <f>D4*10/100</f>
        <v>13919.31</v>
      </c>
      <c r="E64" s="53">
        <f t="shared" ref="E64:K64" si="20">E4*10/100</f>
        <v>16374.107000000002</v>
      </c>
      <c r="F64" s="53">
        <f t="shared" si="20"/>
        <v>12753.171</v>
      </c>
      <c r="G64" s="85">
        <f t="shared" si="20"/>
        <v>14211.441999999997</v>
      </c>
      <c r="H64" s="45">
        <f t="shared" si="20"/>
        <v>16425.481</v>
      </c>
      <c r="I64" s="45">
        <f t="shared" si="20"/>
        <v>17547.328000000001</v>
      </c>
      <c r="J64" s="45">
        <f t="shared" si="20"/>
        <v>14702.591</v>
      </c>
      <c r="K64" s="45">
        <f t="shared" si="20"/>
        <v>13982.779000000002</v>
      </c>
      <c r="L64" s="53">
        <f>L4*10/100</f>
        <v>15018.343000000003</v>
      </c>
      <c r="M64" s="53">
        <f>M4*10/100</f>
        <v>13864.938</v>
      </c>
      <c r="N64" s="53">
        <f>N4*10/100</f>
        <v>16079.566999999997</v>
      </c>
      <c r="O64" s="53">
        <f>O4*10/100</f>
        <v>15472.731000000002</v>
      </c>
      <c r="P64" s="53">
        <f t="shared" si="7"/>
        <v>180351.788</v>
      </c>
      <c r="Q64" s="61"/>
    </row>
    <row r="65" spans="4:17" ht="15.6" x14ac:dyDescent="0.3">
      <c r="D65" s="38"/>
      <c r="E65" s="58"/>
      <c r="F65" s="58"/>
      <c r="G65" s="58"/>
      <c r="H65" s="58"/>
      <c r="I65" s="58"/>
      <c r="J65" s="58"/>
      <c r="K65" s="58"/>
      <c r="L65" s="38"/>
      <c r="N65" s="38"/>
      <c r="O65" s="38"/>
      <c r="P65" s="38"/>
      <c r="Q65" s="59"/>
    </row>
    <row r="66" spans="4:17" ht="15.6" x14ac:dyDescent="0.3">
      <c r="E66" s="58"/>
      <c r="F66" s="58"/>
      <c r="G66" s="58"/>
      <c r="H66" s="58"/>
      <c r="I66" s="58"/>
      <c r="J66" s="58"/>
      <c r="K66" s="58"/>
      <c r="Q66" s="5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Виконання кошторису 2023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Svitlana Dybchuk</cp:lastModifiedBy>
  <cp:revision/>
  <cp:lastPrinted>2019-03-18T17:59:58Z</cp:lastPrinted>
  <dcterms:created xsi:type="dcterms:W3CDTF">2016-08-27T10:58:35Z</dcterms:created>
  <dcterms:modified xsi:type="dcterms:W3CDTF">2025-01-13T13:55:42Z</dcterms:modified>
</cp:coreProperties>
</file>